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Ablage\alle\32.6\5_Kassenwesen\"/>
    </mc:Choice>
  </mc:AlternateContent>
  <bookViews>
    <workbookView xWindow="0" yWindow="0" windowWidth="20190" windowHeight="125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F16" i="1"/>
  <c r="H16" i="1" s="1"/>
  <c r="H15" i="1"/>
  <c r="H14" i="1"/>
  <c r="H13" i="1"/>
  <c r="H11" i="1"/>
  <c r="H12" i="1"/>
  <c r="H18" i="1" l="1"/>
  <c r="C6" i="1" s="1"/>
  <c r="C7" i="1" s="1"/>
  <c r="C8" i="1" s="1"/>
</calcChain>
</file>

<file path=xl/sharedStrings.xml><?xml version="1.0" encoding="utf-8"?>
<sst xmlns="http://schemas.openxmlformats.org/spreadsheetml/2006/main" count="44" uniqueCount="40">
  <si>
    <t>Berechnung der Gebühr für Großraum- und Schwertransporte</t>
  </si>
  <si>
    <t>Grundgebühr</t>
  </si>
  <si>
    <t>Erhöhungsbetrag</t>
  </si>
  <si>
    <t>Gesamtfaktor Erhöhung</t>
  </si>
  <si>
    <t>SUMME</t>
  </si>
  <si>
    <t>Kriterium</t>
  </si>
  <si>
    <t>Kürzel</t>
  </si>
  <si>
    <t>Bezugsgröße</t>
  </si>
  <si>
    <t>Eingabewert</t>
  </si>
  <si>
    <t>Faktor</t>
  </si>
  <si>
    <t>Erlaubnis- und Genehmigungszeitraum</t>
  </si>
  <si>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Z</t>
    </r>
  </si>
  <si>
    <t>Gesamtmasse</t>
  </si>
  <si>
    <r>
      <t>f</t>
    </r>
    <r>
      <rPr>
        <vertAlign val="subscript"/>
        <sz val="11"/>
        <color theme="1"/>
        <rFont val="Calibri"/>
        <family val="2"/>
        <scheme val="minor"/>
      </rPr>
      <t>M</t>
    </r>
  </si>
  <si>
    <t>zu beteiligende Stellen</t>
  </si>
  <si>
    <r>
      <t>f</t>
    </r>
    <r>
      <rPr>
        <vertAlign val="subscript"/>
        <sz val="11"/>
        <color theme="1"/>
        <rFont val="Calibri"/>
        <family val="2"/>
        <scheme val="minor"/>
      </rPr>
      <t>B</t>
    </r>
  </si>
  <si>
    <t>zu genehmigende Strecken, Flächen oder Bereiche</t>
  </si>
  <si>
    <r>
      <t>f</t>
    </r>
    <r>
      <rPr>
        <vertAlign val="subscript"/>
        <sz val="11"/>
        <color theme="1"/>
        <rFont val="Calibri"/>
        <family val="2"/>
        <scheme val="minor"/>
      </rPr>
      <t>Str</t>
    </r>
  </si>
  <si>
    <t>Anzahl der Fahrzeuge oder Fahrzeug-kombinationen</t>
  </si>
  <si>
    <r>
      <t>f</t>
    </r>
    <r>
      <rPr>
        <vertAlign val="subscript"/>
        <sz val="11"/>
        <color theme="1"/>
        <rFont val="Calibri"/>
        <family val="2"/>
        <scheme val="minor"/>
      </rPr>
      <t>F</t>
    </r>
  </si>
  <si>
    <t>Anzahl der erheblichen Maßüberschreitungen</t>
  </si>
  <si>
    <r>
      <t>f</t>
    </r>
    <r>
      <rPr>
        <vertAlign val="subscript"/>
        <sz val="11"/>
        <color theme="1"/>
        <rFont val="Calibri"/>
        <family val="2"/>
        <scheme val="minor"/>
      </rPr>
      <t>MÜ</t>
    </r>
  </si>
  <si>
    <t>Zusätzlicher Arbeitsaufwand</t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</si>
  <si>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</si>
  <si>
    <t>Monate</t>
  </si>
  <si>
    <t>Tonnen</t>
  </si>
  <si>
    <t>Anzahl</t>
  </si>
  <si>
    <t>Aufwand</t>
  </si>
  <si>
    <t>Länge / m</t>
  </si>
  <si>
    <t>Breite / m</t>
  </si>
  <si>
    <t>Höhe / m</t>
  </si>
  <si>
    <t>normal</t>
  </si>
  <si>
    <t>Antragstellung</t>
  </si>
  <si>
    <t>Antragsdaten allgemein</t>
  </si>
  <si>
    <t>Antragsdaten Fahrweg</t>
  </si>
  <si>
    <t>Anhörungsverfahren</t>
  </si>
  <si>
    <t>Bescheiderteilung</t>
  </si>
  <si>
    <t>Kriterien für zusätzlichen Arbeitsaufwand:</t>
  </si>
  <si>
    <t>Bitte geben Sie die Werte in die gelb unterlegten Felder ein.</t>
  </si>
  <si>
    <t>©Timo Jacob-da Rosa - Main-Kinzig-Kreis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</si>
</sst>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8" fontId="0" fillId="0" borderId="0" xfId="0" applyNumberForma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8" fontId="1" fillId="0" borderId="1" xfId="0" applyNumberFormat="1" applyFont="1" applyBorder="1"/>
    <xf numFmtId="8" fontId="0" fillId="0" borderId="2" xfId="0" applyNumberFormat="1" applyBorder="1"/>
    <xf numFmtId="0" fontId="0" fillId="0" borderId="0" xfId="0" applyFont="1" applyAlignment="1">
      <alignment horizontal="center"/>
    </xf>
    <xf numFmtId="0" fontId="0" fillId="0" borderId="0" xfId="0" applyFont="1"/>
    <xf numFmtId="2" fontId="0" fillId="2" borderId="0" xfId="0" applyNumberFormat="1" applyFill="1" applyProtection="1"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0" zoomScaleNormal="90" workbookViewId="0">
      <selection activeCell="F17" sqref="F17:G17"/>
    </sheetView>
  </sheetViews>
  <sheetFormatPr baseColWidth="10" defaultRowHeight="15" x14ac:dyDescent="0.25"/>
  <cols>
    <col min="1" max="1" width="10.85546875" customWidth="1"/>
    <col min="6" max="7" width="9.42578125" customWidth="1"/>
    <col min="8" max="8" width="12.140625" bestFit="1" customWidth="1"/>
  </cols>
  <sheetData>
    <row r="1" spans="1:8" ht="18.75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8" s="8" customFormat="1" x14ac:dyDescent="0.25">
      <c r="A2" s="7"/>
      <c r="B2" s="7"/>
      <c r="C2" s="7"/>
      <c r="D2" s="7"/>
      <c r="E2" s="7"/>
      <c r="F2" s="7"/>
      <c r="G2" s="7"/>
      <c r="H2" s="7"/>
    </row>
    <row r="3" spans="1:8" s="8" customFormat="1" x14ac:dyDescent="0.25">
      <c r="A3" s="21" t="s">
        <v>38</v>
      </c>
      <c r="B3" s="21"/>
      <c r="C3" s="21"/>
      <c r="D3" s="21"/>
      <c r="E3" s="21"/>
      <c r="F3" s="21"/>
      <c r="G3" s="21"/>
      <c r="H3" s="21"/>
    </row>
    <row r="5" spans="1:8" x14ac:dyDescent="0.25">
      <c r="A5" s="14" t="s">
        <v>1</v>
      </c>
      <c r="B5" s="14"/>
      <c r="C5" s="1">
        <v>40</v>
      </c>
      <c r="E5" t="s">
        <v>28</v>
      </c>
      <c r="F5" s="9">
        <v>50</v>
      </c>
    </row>
    <row r="6" spans="1:8" x14ac:dyDescent="0.25">
      <c r="A6" s="14" t="s">
        <v>3</v>
      </c>
      <c r="B6" s="14"/>
      <c r="C6" s="23">
        <f>H18</f>
        <v>0</v>
      </c>
      <c r="E6" t="s">
        <v>29</v>
      </c>
      <c r="F6" s="9">
        <v>4</v>
      </c>
    </row>
    <row r="7" spans="1:8" x14ac:dyDescent="0.25">
      <c r="A7" s="15" t="s">
        <v>2</v>
      </c>
      <c r="B7" s="15"/>
      <c r="C7" s="6">
        <f>C5*C6</f>
        <v>0</v>
      </c>
      <c r="E7" t="s">
        <v>30</v>
      </c>
      <c r="F7" s="9">
        <v>4.3499999999999996</v>
      </c>
    </row>
    <row r="8" spans="1:8" ht="15.75" thickBot="1" x14ac:dyDescent="0.3">
      <c r="A8" s="16" t="s">
        <v>4</v>
      </c>
      <c r="B8" s="16"/>
      <c r="C8" s="5">
        <f>IF(C5+C7&gt;=1300,1300,C5+C7)</f>
        <v>40</v>
      </c>
    </row>
    <row r="9" spans="1:8" ht="15.75" thickTop="1" x14ac:dyDescent="0.25"/>
    <row r="10" spans="1:8" ht="43.5" customHeight="1" x14ac:dyDescent="0.25">
      <c r="A10" s="17" t="s">
        <v>5</v>
      </c>
      <c r="B10" s="17"/>
      <c r="C10" s="10" t="s">
        <v>6</v>
      </c>
      <c r="D10" s="17" t="s">
        <v>7</v>
      </c>
      <c r="E10" s="17"/>
      <c r="F10" s="17" t="s">
        <v>8</v>
      </c>
      <c r="G10" s="17"/>
      <c r="H10" s="10" t="s">
        <v>9</v>
      </c>
    </row>
    <row r="11" spans="1:8" ht="43.5" customHeight="1" x14ac:dyDescent="0.25">
      <c r="A11" s="18" t="s">
        <v>10</v>
      </c>
      <c r="B11" s="18"/>
      <c r="C11" s="4" t="s">
        <v>11</v>
      </c>
      <c r="D11" s="18" t="s">
        <v>24</v>
      </c>
      <c r="E11" s="18"/>
      <c r="F11" s="19">
        <v>1</v>
      </c>
      <c r="G11" s="19"/>
      <c r="H11" s="3">
        <f>IF(AND(F11&gt;=1,F11&lt;=3),0.5*F11-0.5,IF(AND(F11&gt;3,F11&lt;=12),1/9*F11+2/3,IF(AND(F11&gt;12,F11&lt;=36),1/24*F11+1.5,0)))</f>
        <v>0</v>
      </c>
    </row>
    <row r="12" spans="1:8" ht="43.5" customHeight="1" x14ac:dyDescent="0.25">
      <c r="A12" s="18" t="s">
        <v>12</v>
      </c>
      <c r="B12" s="18"/>
      <c r="C12" s="3" t="s">
        <v>13</v>
      </c>
      <c r="D12" s="18" t="s">
        <v>25</v>
      </c>
      <c r="E12" s="18"/>
      <c r="F12" s="19">
        <v>1</v>
      </c>
      <c r="G12" s="19"/>
      <c r="H12" s="24">
        <f>IF(AND(F12&gt;=41.8,F12&lt;=200),0.037926675*F12-1.58533502,IF(F12&gt;200,0.01*F12+4,0))</f>
        <v>0</v>
      </c>
    </row>
    <row r="13" spans="1:8" ht="43.5" customHeight="1" x14ac:dyDescent="0.25">
      <c r="A13" s="18" t="s">
        <v>14</v>
      </c>
      <c r="B13" s="18"/>
      <c r="C13" s="3" t="s">
        <v>15</v>
      </c>
      <c r="D13" s="18" t="s">
        <v>26</v>
      </c>
      <c r="E13" s="18"/>
      <c r="F13" s="19">
        <v>1</v>
      </c>
      <c r="G13" s="19"/>
      <c r="H13" s="24">
        <f>4/9*F13-4/9</f>
        <v>0</v>
      </c>
    </row>
    <row r="14" spans="1:8" ht="43.5" customHeight="1" x14ac:dyDescent="0.25">
      <c r="A14" s="18" t="s">
        <v>16</v>
      </c>
      <c r="B14" s="18"/>
      <c r="C14" s="3" t="s">
        <v>17</v>
      </c>
      <c r="D14" s="18" t="s">
        <v>26</v>
      </c>
      <c r="E14" s="18"/>
      <c r="F14" s="19">
        <v>1</v>
      </c>
      <c r="G14" s="19"/>
      <c r="H14" s="3">
        <f>(F14-1)/2</f>
        <v>0</v>
      </c>
    </row>
    <row r="15" spans="1:8" ht="43.5" customHeight="1" x14ac:dyDescent="0.25">
      <c r="A15" s="18" t="s">
        <v>18</v>
      </c>
      <c r="B15" s="18"/>
      <c r="C15" s="3" t="s">
        <v>19</v>
      </c>
      <c r="D15" s="18" t="s">
        <v>26</v>
      </c>
      <c r="E15" s="18"/>
      <c r="F15" s="19">
        <v>1</v>
      </c>
      <c r="G15" s="19"/>
      <c r="H15" s="24">
        <f>2/9*F15-2/9</f>
        <v>0</v>
      </c>
    </row>
    <row r="16" spans="1:8" ht="43.5" customHeight="1" x14ac:dyDescent="0.25">
      <c r="A16" s="18" t="s">
        <v>20</v>
      </c>
      <c r="B16" s="18"/>
      <c r="C16" s="3" t="s">
        <v>21</v>
      </c>
      <c r="D16" s="18" t="s">
        <v>26</v>
      </c>
      <c r="E16" s="18"/>
      <c r="F16" s="22">
        <f>IF(F5&gt;50,1,0)+IF(F6&gt;4,1,0)+IF(F7&gt;4.35,1,0)</f>
        <v>0</v>
      </c>
      <c r="G16" s="22"/>
      <c r="H16" s="3">
        <f>IF(F16=1,2,IF(F16=2,4,IF(F16=3,6,0)))</f>
        <v>0</v>
      </c>
    </row>
    <row r="17" spans="1:8" ht="43.5" customHeight="1" x14ac:dyDescent="0.25">
      <c r="A17" s="18" t="s">
        <v>22</v>
      </c>
      <c r="B17" s="18"/>
      <c r="C17" s="3" t="s">
        <v>23</v>
      </c>
      <c r="D17" s="18" t="s">
        <v>27</v>
      </c>
      <c r="E17" s="18"/>
      <c r="F17" s="19" t="s">
        <v>31</v>
      </c>
      <c r="G17" s="19"/>
      <c r="H17" s="3">
        <f>IF(F17="normal",0,IF(F17="erhöht",1,IF(F17="hoch",2,IF(F17="sehr hoch",3,IF(F17="außergewöhnlich hoch",4)))))</f>
        <v>0</v>
      </c>
    </row>
    <row r="18" spans="1:8" x14ac:dyDescent="0.25">
      <c r="F18" s="14" t="s">
        <v>4</v>
      </c>
      <c r="G18" s="14"/>
      <c r="H18" s="23">
        <f>ROUNDUP(SUM(H11:H17),2)</f>
        <v>0</v>
      </c>
    </row>
    <row r="20" spans="1:8" x14ac:dyDescent="0.25">
      <c r="A20" s="20" t="s">
        <v>37</v>
      </c>
      <c r="B20" s="20"/>
      <c r="C20" s="20"/>
      <c r="D20" s="20"/>
    </row>
    <row r="21" spans="1:8" x14ac:dyDescent="0.25">
      <c r="A21" s="20" t="s">
        <v>32</v>
      </c>
      <c r="B21" s="20"/>
    </row>
    <row r="22" spans="1:8" x14ac:dyDescent="0.25">
      <c r="A22" s="20" t="s">
        <v>33</v>
      </c>
      <c r="B22" s="20"/>
    </row>
    <row r="23" spans="1:8" x14ac:dyDescent="0.25">
      <c r="A23" s="20" t="s">
        <v>34</v>
      </c>
      <c r="B23" s="20"/>
    </row>
    <row r="24" spans="1:8" x14ac:dyDescent="0.25">
      <c r="A24" s="20" t="s">
        <v>35</v>
      </c>
      <c r="B24" s="20"/>
    </row>
    <row r="25" spans="1:8" x14ac:dyDescent="0.25">
      <c r="A25" s="20" t="s">
        <v>36</v>
      </c>
      <c r="B25" s="20"/>
    </row>
    <row r="26" spans="1:8" x14ac:dyDescent="0.25">
      <c r="A26" s="2"/>
      <c r="B26" s="2"/>
    </row>
    <row r="30" spans="1:8" x14ac:dyDescent="0.25">
      <c r="A30" s="12" t="s">
        <v>39</v>
      </c>
      <c r="B30" s="12"/>
      <c r="C30" s="12"/>
      <c r="D30" s="11"/>
    </row>
  </sheetData>
  <sheetProtection sheet="1" objects="1" scenarios="1" selectLockedCells="1"/>
  <mergeCells count="38">
    <mergeCell ref="A24:B24"/>
    <mergeCell ref="A25:B25"/>
    <mergeCell ref="A3:H3"/>
    <mergeCell ref="F18:G18"/>
    <mergeCell ref="A20:D20"/>
    <mergeCell ref="A21:B21"/>
    <mergeCell ref="A22:B22"/>
    <mergeCell ref="A23:B23"/>
    <mergeCell ref="A16:B16"/>
    <mergeCell ref="D16:E16"/>
    <mergeCell ref="F16:G16"/>
    <mergeCell ref="A17:B17"/>
    <mergeCell ref="D17:E17"/>
    <mergeCell ref="F17:G17"/>
    <mergeCell ref="A14:B14"/>
    <mergeCell ref="D14:E14"/>
    <mergeCell ref="A12:B12"/>
    <mergeCell ref="D12:E12"/>
    <mergeCell ref="F12:G12"/>
    <mergeCell ref="A13:B13"/>
    <mergeCell ref="D13:E13"/>
    <mergeCell ref="F13:G13"/>
    <mergeCell ref="A30:C30"/>
    <mergeCell ref="A1:H1"/>
    <mergeCell ref="A5:B5"/>
    <mergeCell ref="A6:B6"/>
    <mergeCell ref="A7:B7"/>
    <mergeCell ref="A8:B8"/>
    <mergeCell ref="A10:B10"/>
    <mergeCell ref="D10:E10"/>
    <mergeCell ref="F10:G10"/>
    <mergeCell ref="A11:B11"/>
    <mergeCell ref="D11:E11"/>
    <mergeCell ref="F11:G11"/>
    <mergeCell ref="F14:G14"/>
    <mergeCell ref="A15:B15"/>
    <mergeCell ref="D15:E15"/>
    <mergeCell ref="F15:G15"/>
  </mergeCells>
  <dataValidations count="1">
    <dataValidation type="list" allowBlank="1" showInputMessage="1" showErrorMessage="1" sqref="F17:G17">
      <formula1>"normal,erhöht,hoch,sehr hoch,außergewöhnlich hoch"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Jacob-da Rosa</dc:creator>
  <cp:lastModifiedBy>Jacob-da Rosa, Timo</cp:lastModifiedBy>
  <cp:lastPrinted>2020-03-03T19:57:42Z</cp:lastPrinted>
  <dcterms:created xsi:type="dcterms:W3CDTF">2020-03-03T18:31:47Z</dcterms:created>
  <dcterms:modified xsi:type="dcterms:W3CDTF">2020-11-20T11:23:40Z</dcterms:modified>
</cp:coreProperties>
</file>